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570" windowHeight="10155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Обоснование!$A$17:$AD$39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Обоснование!$A$1:$AD$56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/>
</workbook>
</file>

<file path=xl/calcChain.xml><?xml version="1.0" encoding="utf-8"?>
<calcChain xmlns="http://schemas.openxmlformats.org/spreadsheetml/2006/main">
  <c r="AA19" i="1"/>
  <c r="AB19"/>
  <c r="AC19" s="1"/>
  <c r="AA20"/>
  <c r="AB20"/>
  <c r="AC20" s="1"/>
  <c r="AA21"/>
  <c r="AB21"/>
  <c r="AC21" s="1"/>
  <c r="AA22"/>
  <c r="AB22"/>
  <c r="AC22" s="1"/>
  <c r="AA23"/>
  <c r="AB23"/>
  <c r="AC23" s="1"/>
  <c r="AA24"/>
  <c r="AB24"/>
  <c r="AC24" s="1"/>
  <c r="AA25"/>
  <c r="AB25"/>
  <c r="AC25" s="1"/>
  <c r="AA26"/>
  <c r="AB26"/>
  <c r="AC26" s="1"/>
  <c r="AD26"/>
  <c r="AA27"/>
  <c r="AB27"/>
  <c r="AC27" s="1"/>
  <c r="AA28"/>
  <c r="AB28"/>
  <c r="AC28" s="1"/>
  <c r="AA29"/>
  <c r="AB29"/>
  <c r="AC29" s="1"/>
  <c r="AA30"/>
  <c r="AB30"/>
  <c r="AC30" s="1"/>
  <c r="N33"/>
  <c r="AA33" s="1"/>
  <c r="N32"/>
  <c r="AB32" s="1"/>
  <c r="N31"/>
  <c r="AA31" s="1"/>
  <c r="AD23" l="1"/>
  <c r="AA32"/>
  <c r="AD29"/>
  <c r="AC32"/>
  <c r="AD32"/>
  <c r="AD27"/>
  <c r="AB31"/>
  <c r="AC31" s="1"/>
  <c r="AD24"/>
  <c r="AB33"/>
  <c r="AC33" s="1"/>
  <c r="AD30"/>
  <c r="AD21"/>
  <c r="AD19"/>
  <c r="AD28"/>
  <c r="AD25"/>
  <c r="AD22"/>
  <c r="AD20"/>
  <c r="K18"/>
  <c r="AD33" l="1"/>
  <c r="AD31"/>
  <c r="AA18"/>
  <c r="AB18"/>
  <c r="AC18" s="1"/>
  <c r="AD18" l="1"/>
  <c r="AC34"/>
</calcChain>
</file>

<file path=xl/sharedStrings.xml><?xml version="1.0" encoding="utf-8"?>
<sst xmlns="http://schemas.openxmlformats.org/spreadsheetml/2006/main" count="134" uniqueCount="100">
  <si>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</si>
  <si>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</si>
  <si>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</si>
  <si>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</si>
  <si>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</si>
  <si>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</si>
  <si>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</si>
  <si>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</si>
  <si>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Компьютеры</t>
  </si>
  <si>
    <t>Наименование группы</t>
  </si>
  <si>
    <t>Оргтехника</t>
  </si>
  <si>
    <t>Предмет закупки</t>
  </si>
  <si>
    <t>Место поставки, выполнения работ или оказания услуг</t>
  </si>
  <si>
    <t>г. Самара, ул. Луначарского, 56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</si>
  <si>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</si>
  <si>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</si>
  <si>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</si>
  <si>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</si>
  <si>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</si>
  <si>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</si>
  <si>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</si>
  <si>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</si>
  <si>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</si>
  <si>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</si>
  <si>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</si>
  <si>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</si>
  <si>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</si>
  <si>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</si>
  <si>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</si>
  <si>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</si>
  <si>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</si>
  <si>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</si>
  <si>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</si>
  <si>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</si>
  <si>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ООО "Вебзавод"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</si>
  <si>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</si>
  <si>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</si>
  <si>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</si>
  <si>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</si>
  <si>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</si>
  <si>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</si>
  <si>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</si>
  <si>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</si>
  <si>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</si>
  <si>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</si>
  <si>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</si>
  <si>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</si>
  <si>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</si>
  <si>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</si>
  <si>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</si>
  <si>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</si>
  <si>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</si>
  <si>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</si>
  <si>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</si>
  <si>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</si>
  <si>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</si>
  <si>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</si>
  <si>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</si>
  <si>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</si>
  <si>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</si>
  <si>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</si>
  <si>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</si>
  <si>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Общая НМЦ договора установлена Заказчиком</t>
  </si>
  <si>
    <t>Приложения:</t>
  </si>
  <si>
    <t>Исполнитель:</t>
  </si>
  <si>
    <t>Захаров Д.В.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</si>
  <si>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</si>
  <si>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</si>
  <si>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</si>
  <si>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</si>
  <si>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</si>
  <si>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</si>
  <si>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</si>
  <si>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</si>
  <si>
    <t>ЗАО "Глобал Телеком Ко"</t>
  </si>
  <si>
    <t>ООО «Софтлайн Проекты»</t>
  </si>
  <si>
    <t>Начальник ОСАиТП</t>
  </si>
  <si>
    <t>С.В. Алексеев</t>
  </si>
  <si>
    <t>ПГ</t>
  </si>
  <si>
    <t>Лицензия на UserGate VE до 4 ядер [UG-BL-VE250]</t>
  </si>
  <si>
    <t>Сенсор для подключения UserGate Log Analyzer VE до 4 ядер [UG-LA-VE250]</t>
  </si>
  <si>
    <t>Лицензия на UserGate VE до 8 ядер [UG-BL-VE1000]</t>
  </si>
  <si>
    <t>Сенсор для подключения UserGate Log Analyzer VE до 8 ядер [UG-LA-VE1000]</t>
  </si>
  <si>
    <t>Подписка Security Updates на 1 год для UserGate E1000 без ограничения числа пользователей (кластер из 2 нод) [UG-SUC2-E1000-U]</t>
  </si>
  <si>
    <t>Подписка Advanced Threat Protection на 1 год для UserGate E1000 без ограничения числа пользователей [UG-AT-E1000-U]</t>
  </si>
  <si>
    <t>Подписка Mail Security на 1 год для UserGate E1000 без ограничения числа пользователей [UG-MS-E1000-U]</t>
  </si>
  <si>
    <t>Подписка Security Updates на сенсор для UserGate Log Analyzer E1000 (кластер, 2 ноды) на 1 год [UG-LAC2-SU-E1000-U-1Y]</t>
  </si>
  <si>
    <t>Подписка Stream Antivirus на 1 год для UserGate E1000 без ограничения числа пользователей [UG-SA-E1000-U]</t>
  </si>
  <si>
    <t>Лицензия UserGate Management Center [UG-MC]</t>
  </si>
  <si>
    <t>Лицензия Сенсор для подключения UserGate Management Center E1000 (кластер, 2 ноды) [UG-MCC2-E1000-U]</t>
  </si>
  <si>
    <t>Лицензия Сенсор для подключения UserGate Management Center VE до 4 ядер [UG-MC-VE250]</t>
  </si>
  <si>
    <t>Лицензия Сенсор для подключения UserGate Management Center VE до 8 ядер [UG-MC-VE1000]</t>
  </si>
  <si>
    <t>Лицензия на право установки и использования операционной системы специального назначения Astra Linux Special Edition для 64-х разрядной платформы на базе процессорной архитектуры х86-64 (очередное обновление 1.7), уровень защищенности Усиленный (Воронеж), РУСБ.10015-01 (ФСТЭК), способ передачи электронный, для рабочей станции, без ограничения срока, с включенной технической поддержкой тип Стандарт на 36 мес. [OS1101Х8617DIG000WS01-ST36]</t>
  </si>
  <si>
    <t>Лицензия на право установки и использования Программного комплекса ALD Pro РДЦП.10101-01 на 1 устройстве и операционной системы специального назначения Astra Linux Special Edition для 64-х разрядной платформы на базе процессорной архитектуры x86-64 РУСБ.10015-01 (ФСТЭК) на 8 устройствах, способ передачи электронный, для сервера, без ограничения срока, с включенной технической поддержкой тип Стандарт на 36 мес. [AD1200Х8610DIG000SR01-ST36]</t>
  </si>
  <si>
    <t>Лицензия клиентская, на право подключения 1 устройства к Программному комплексу ALD Pro РДЦП.10101-01, способ передачи электронный, без ограничения срока, с включенной технической поддержкой тип Стандарт на 36 мес. [AD0000Х8610DIG000DV01-ST36]</t>
  </si>
  <si>
    <t>1. КП_ПО_ВебЗавод.pdf</t>
  </si>
  <si>
    <t>2. КП ГЛОБАЛ 2.pdf</t>
  </si>
  <si>
    <t>3.КП_ПО_Софтлайн.pdf</t>
  </si>
  <si>
    <t>Программное обеспечение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</si>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</sst>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dd/mm/yy;@"/>
    <numFmt numFmtId="166" formatCode="#,##0.0000"/>
    <numFmt numFmtId="167" formatCode="_-* #,##0.00_р_._-;\-* #,##0.00_р_._-;_-* \-??_р_._-;_-@_-"/>
    <numFmt numFmtId="168" formatCode="#,##0.00_ ;\-#,##0.00\ "/>
  </numFmts>
  <fonts count="15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8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993300"/>
      </left>
      <right style="thin">
        <color rgb="FF993300"/>
      </right>
      <top style="thin">
        <color rgb="FF993300"/>
      </top>
      <bottom style="thin">
        <color rgb="FF9933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7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6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4" fillId="0" borderId="5" xfId="6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8" fontId="4" fillId="4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6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_Лист1" xfId="6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758669</xdr:colOff>
      <xdr:row>15</xdr:row>
      <xdr:rowOff>266185</xdr:rowOff>
    </xdr:from>
    <xdr:to>
      <xdr:col>28</xdr:col>
      <xdr:colOff>1131795</xdr:colOff>
      <xdr:row>15</xdr:row>
      <xdr:rowOff>582706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5897816" y="4445979"/>
          <a:ext cx="1168744" cy="316521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27</xdr:col>
      <xdr:colOff>333995</xdr:colOff>
      <xdr:row>15</xdr:row>
      <xdr:rowOff>329334</xdr:rowOff>
    </xdr:from>
    <xdr:to>
      <xdr:col>27</xdr:col>
      <xdr:colOff>485915</xdr:colOff>
      <xdr:row>15</xdr:row>
      <xdr:rowOff>563207</xdr:rowOff>
    </xdr:to>
    <xdr:pic>
      <xdr:nvPicPr>
        <xdr:cNvPr id="3" name="Picture 6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15473142" y="4509128"/>
          <a:ext cx="151920" cy="233873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28</xdr:col>
      <xdr:colOff>70200</xdr:colOff>
      <xdr:row>33</xdr:row>
      <xdr:rowOff>15840</xdr:rowOff>
    </xdr:from>
    <xdr:to>
      <xdr:col>29</xdr:col>
      <xdr:colOff>2880</xdr:colOff>
      <xdr:row>33</xdr:row>
      <xdr:rowOff>16200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889760" y="6254640"/>
          <a:ext cx="122328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17</xdr:row>
      <xdr:rowOff>116923</xdr:rowOff>
    </xdr:from>
    <xdr:to>
      <xdr:col>28</xdr:col>
      <xdr:colOff>1159487</xdr:colOff>
      <xdr:row>17</xdr:row>
      <xdr:rowOff>117283</xdr:rowOff>
    </xdr:to>
    <xdr:pic>
      <xdr:nvPicPr>
        <xdr:cNvPr id="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5051304" y="5165173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18</xdr:row>
      <xdr:rowOff>116923</xdr:rowOff>
    </xdr:from>
    <xdr:to>
      <xdr:col>28</xdr:col>
      <xdr:colOff>1159487</xdr:colOff>
      <xdr:row>18</xdr:row>
      <xdr:rowOff>117283</xdr:rowOff>
    </xdr:to>
    <xdr:pic>
      <xdr:nvPicPr>
        <xdr:cNvPr id="7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19</xdr:row>
      <xdr:rowOff>116923</xdr:rowOff>
    </xdr:from>
    <xdr:to>
      <xdr:col>28</xdr:col>
      <xdr:colOff>1159487</xdr:colOff>
      <xdr:row>19</xdr:row>
      <xdr:rowOff>117283</xdr:rowOff>
    </xdr:to>
    <xdr:pic>
      <xdr:nvPicPr>
        <xdr:cNvPr id="8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20</xdr:row>
      <xdr:rowOff>116923</xdr:rowOff>
    </xdr:from>
    <xdr:to>
      <xdr:col>28</xdr:col>
      <xdr:colOff>1159487</xdr:colOff>
      <xdr:row>20</xdr:row>
      <xdr:rowOff>117283</xdr:rowOff>
    </xdr:to>
    <xdr:pic>
      <xdr:nvPicPr>
        <xdr:cNvPr id="9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21</xdr:row>
      <xdr:rowOff>116923</xdr:rowOff>
    </xdr:from>
    <xdr:to>
      <xdr:col>28</xdr:col>
      <xdr:colOff>1159487</xdr:colOff>
      <xdr:row>21</xdr:row>
      <xdr:rowOff>117283</xdr:rowOff>
    </xdr:to>
    <xdr:pic>
      <xdr:nvPicPr>
        <xdr:cNvPr id="10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22</xdr:row>
      <xdr:rowOff>116923</xdr:rowOff>
    </xdr:from>
    <xdr:to>
      <xdr:col>28</xdr:col>
      <xdr:colOff>1159487</xdr:colOff>
      <xdr:row>22</xdr:row>
      <xdr:rowOff>117283</xdr:rowOff>
    </xdr:to>
    <xdr:pic>
      <xdr:nvPicPr>
        <xdr:cNvPr id="11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23</xdr:row>
      <xdr:rowOff>116923</xdr:rowOff>
    </xdr:from>
    <xdr:to>
      <xdr:col>28</xdr:col>
      <xdr:colOff>1159487</xdr:colOff>
      <xdr:row>23</xdr:row>
      <xdr:rowOff>117283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24</xdr:row>
      <xdr:rowOff>116923</xdr:rowOff>
    </xdr:from>
    <xdr:to>
      <xdr:col>28</xdr:col>
      <xdr:colOff>1159487</xdr:colOff>
      <xdr:row>24</xdr:row>
      <xdr:rowOff>117283</xdr:rowOff>
    </xdr:to>
    <xdr:pic>
      <xdr:nvPicPr>
        <xdr:cNvPr id="13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25</xdr:row>
      <xdr:rowOff>116923</xdr:rowOff>
    </xdr:from>
    <xdr:to>
      <xdr:col>28</xdr:col>
      <xdr:colOff>1159487</xdr:colOff>
      <xdr:row>25</xdr:row>
      <xdr:rowOff>117283</xdr:rowOff>
    </xdr:to>
    <xdr:pic>
      <xdr:nvPicPr>
        <xdr:cNvPr id="1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26</xdr:row>
      <xdr:rowOff>116923</xdr:rowOff>
    </xdr:from>
    <xdr:to>
      <xdr:col>28</xdr:col>
      <xdr:colOff>1159487</xdr:colOff>
      <xdr:row>26</xdr:row>
      <xdr:rowOff>117283</xdr:rowOff>
    </xdr:to>
    <xdr:pic>
      <xdr:nvPicPr>
        <xdr:cNvPr id="15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27</xdr:row>
      <xdr:rowOff>116923</xdr:rowOff>
    </xdr:from>
    <xdr:to>
      <xdr:col>28</xdr:col>
      <xdr:colOff>1159487</xdr:colOff>
      <xdr:row>27</xdr:row>
      <xdr:rowOff>117283</xdr:rowOff>
    </xdr:to>
    <xdr:pic>
      <xdr:nvPicPr>
        <xdr:cNvPr id="1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28</xdr:row>
      <xdr:rowOff>116923</xdr:rowOff>
    </xdr:from>
    <xdr:to>
      <xdr:col>28</xdr:col>
      <xdr:colOff>1159487</xdr:colOff>
      <xdr:row>28</xdr:row>
      <xdr:rowOff>117283</xdr:rowOff>
    </xdr:to>
    <xdr:pic>
      <xdr:nvPicPr>
        <xdr:cNvPr id="17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29</xdr:row>
      <xdr:rowOff>116923</xdr:rowOff>
    </xdr:from>
    <xdr:to>
      <xdr:col>28</xdr:col>
      <xdr:colOff>1159487</xdr:colOff>
      <xdr:row>29</xdr:row>
      <xdr:rowOff>117283</xdr:rowOff>
    </xdr:to>
    <xdr:pic>
      <xdr:nvPicPr>
        <xdr:cNvPr id="18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30</xdr:row>
      <xdr:rowOff>116923</xdr:rowOff>
    </xdr:from>
    <xdr:to>
      <xdr:col>28</xdr:col>
      <xdr:colOff>1159487</xdr:colOff>
      <xdr:row>30</xdr:row>
      <xdr:rowOff>117283</xdr:rowOff>
    </xdr:to>
    <xdr:pic>
      <xdr:nvPicPr>
        <xdr:cNvPr id="19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31</xdr:row>
      <xdr:rowOff>116923</xdr:rowOff>
    </xdr:from>
    <xdr:to>
      <xdr:col>28</xdr:col>
      <xdr:colOff>1159487</xdr:colOff>
      <xdr:row>31</xdr:row>
      <xdr:rowOff>117283</xdr:rowOff>
    </xdr:to>
    <xdr:pic>
      <xdr:nvPicPr>
        <xdr:cNvPr id="20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1804</xdr:colOff>
      <xdr:row>32</xdr:row>
      <xdr:rowOff>116923</xdr:rowOff>
    </xdr:from>
    <xdr:to>
      <xdr:col>28</xdr:col>
      <xdr:colOff>1159487</xdr:colOff>
      <xdr:row>32</xdr:row>
      <xdr:rowOff>117283</xdr:rowOff>
    </xdr:to>
    <xdr:pic>
      <xdr:nvPicPr>
        <xdr:cNvPr id="21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0688854" y="5155648"/>
          <a:ext cx="1157683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FD54"/>
  <sheetViews>
    <sheetView tabSelected="1" view="pageBreakPreview" topLeftCell="A22" zoomScale="85" zoomScaleNormal="100" zoomScaleSheetLayoutView="85" zoomScalePageLayoutView="115" workbookViewId="0">
      <selection activeCell="N42" sqref="N42"/>
    </sheetView>
  </sheetViews>
  <sheetFormatPr defaultColWidth="8.85546875" defaultRowHeight="12.75"/>
  <cols>
    <col min="1" max="1" width="4.42578125" style="1" customWidth="1"/>
    <col min="2" max="2" width="10" style="1" customWidth="1"/>
    <col min="3" max="3" width="47.42578125" style="1" customWidth="1"/>
    <col min="4" max="4" width="8.28515625" style="1" customWidth="1"/>
    <col min="5" max="5" width="9.5703125" style="1" customWidth="1"/>
    <col min="6" max="8" width="10.85546875" style="1" hidden="1" customWidth="1"/>
    <col min="9" max="9" width="14.7109375" style="1" hidden="1" customWidth="1"/>
    <col min="10" max="10" width="14.42578125" style="1" customWidth="1"/>
    <col min="11" max="11" width="6.5703125" style="1" customWidth="1"/>
    <col min="12" max="13" width="12.7109375" style="1" customWidth="1"/>
    <col min="14" max="14" width="13.42578125" style="1" customWidth="1"/>
    <col min="15" max="25" width="12.7109375" style="1" hidden="1" customWidth="1"/>
    <col min="26" max="26" width="7.7109375" style="1" hidden="1" customWidth="1"/>
    <col min="27" max="27" width="14.7109375" style="1" customWidth="1"/>
    <col min="28" max="28" width="12" style="1" customWidth="1"/>
    <col min="29" max="29" width="18.28515625" style="1" customWidth="1"/>
    <col min="30" max="30" width="14.28515625" style="1" customWidth="1"/>
    <col min="31" max="836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6.5" customHeight="1"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30" ht="15.7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>
      <c r="C6" s="6" t="s">
        <v>4</v>
      </c>
      <c r="D6" s="48" t="s">
        <v>5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</row>
    <row r="7" spans="1:30" s="5" customFormat="1" ht="19.5" customHeight="1">
      <c r="C7" s="6" t="s">
        <v>6</v>
      </c>
      <c r="D7" s="48" t="s">
        <v>78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</row>
    <row r="8" spans="1:30" s="5" customFormat="1" ht="19.5" customHeight="1">
      <c r="C8" s="6" t="s">
        <v>7</v>
      </c>
      <c r="D8" s="48" t="s">
        <v>98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</row>
    <row r="9" spans="1:30" s="5" customFormat="1" ht="19.5" customHeight="1">
      <c r="C9" s="6" t="s">
        <v>9</v>
      </c>
      <c r="D9" s="48" t="s">
        <v>10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</row>
    <row r="10" spans="1:30" s="5" customFormat="1" ht="19.5" customHeight="1">
      <c r="C10" s="6" t="s">
        <v>11</v>
      </c>
      <c r="D10" s="48" t="s">
        <v>8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</row>
    <row r="11" spans="1:30" s="5" customFormat="1" ht="27" customHeight="1">
      <c r="C11" s="6" t="s">
        <v>12</v>
      </c>
      <c r="D11" s="48" t="s">
        <v>13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</row>
    <row r="12" spans="1:30" s="5" customFormat="1" ht="45.75" customHeight="1">
      <c r="C12" s="6" t="s">
        <v>14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</row>
    <row r="13" spans="1:30" ht="16.5" customHeight="1"/>
    <row r="14" spans="1:30" ht="33.75" customHeight="1">
      <c r="A14" s="49" t="s">
        <v>15</v>
      </c>
      <c r="B14" s="49" t="s">
        <v>16</v>
      </c>
      <c r="C14" s="49" t="s">
        <v>17</v>
      </c>
      <c r="D14" s="49" t="s">
        <v>18</v>
      </c>
      <c r="E14" s="49" t="s">
        <v>19</v>
      </c>
      <c r="F14" s="49" t="s">
        <v>20</v>
      </c>
      <c r="G14" s="49"/>
      <c r="H14" s="49"/>
      <c r="I14" s="49"/>
      <c r="J14" s="50" t="s">
        <v>99</v>
      </c>
      <c r="K14" s="49" t="s">
        <v>21</v>
      </c>
      <c r="L14" s="51" t="s">
        <v>22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2" t="s">
        <v>23</v>
      </c>
      <c r="AB14" s="53" t="s">
        <v>24</v>
      </c>
      <c r="AC14" s="49" t="s">
        <v>25</v>
      </c>
      <c r="AD14" s="54" t="s">
        <v>26</v>
      </c>
    </row>
    <row r="15" spans="1:30" ht="28.5" customHeight="1">
      <c r="A15" s="49"/>
      <c r="B15" s="49"/>
      <c r="C15" s="49"/>
      <c r="D15" s="49"/>
      <c r="E15" s="49"/>
      <c r="F15" s="49" t="s">
        <v>27</v>
      </c>
      <c r="G15" s="49" t="s">
        <v>28</v>
      </c>
      <c r="H15" s="49" t="s">
        <v>29</v>
      </c>
      <c r="I15" s="49" t="s">
        <v>30</v>
      </c>
      <c r="J15" s="50"/>
      <c r="K15" s="50"/>
      <c r="L15" s="55" t="s">
        <v>31</v>
      </c>
      <c r="M15" s="55"/>
      <c r="N15" s="55"/>
      <c r="O15" s="55"/>
      <c r="P15" s="55"/>
      <c r="Q15" s="55" t="s">
        <v>32</v>
      </c>
      <c r="R15" s="55"/>
      <c r="S15" s="55"/>
      <c r="T15" s="55"/>
      <c r="U15" s="55"/>
      <c r="V15" s="49" t="s">
        <v>33</v>
      </c>
      <c r="W15" s="49"/>
      <c r="X15" s="49"/>
      <c r="Y15" s="49"/>
      <c r="Z15" s="49"/>
      <c r="AA15" s="52"/>
      <c r="AB15" s="53"/>
      <c r="AC15" s="53"/>
      <c r="AD15" s="54"/>
    </row>
    <row r="16" spans="1:30" ht="52.5" customHeight="1">
      <c r="A16" s="49"/>
      <c r="B16" s="49"/>
      <c r="C16" s="49"/>
      <c r="D16" s="49"/>
      <c r="E16" s="49"/>
      <c r="F16" s="49"/>
      <c r="G16" s="49"/>
      <c r="H16" s="49"/>
      <c r="I16" s="49"/>
      <c r="J16" s="50"/>
      <c r="K16" s="50"/>
      <c r="L16" s="8" t="s">
        <v>34</v>
      </c>
      <c r="M16" s="8" t="s">
        <v>74</v>
      </c>
      <c r="N16" s="8" t="s">
        <v>75</v>
      </c>
      <c r="O16" s="8"/>
      <c r="P16" s="7" t="s">
        <v>35</v>
      </c>
      <c r="Q16" s="7" t="s">
        <v>36</v>
      </c>
      <c r="R16" s="7" t="s">
        <v>37</v>
      </c>
      <c r="S16" s="7" t="s">
        <v>38</v>
      </c>
      <c r="T16" s="7" t="s">
        <v>39</v>
      </c>
      <c r="U16" s="7" t="s">
        <v>40</v>
      </c>
      <c r="V16" s="7" t="s">
        <v>41</v>
      </c>
      <c r="W16" s="7" t="s">
        <v>42</v>
      </c>
      <c r="X16" s="7" t="s">
        <v>43</v>
      </c>
      <c r="Y16" s="7" t="s">
        <v>44</v>
      </c>
      <c r="Z16" s="7" t="s">
        <v>45</v>
      </c>
      <c r="AA16" s="52"/>
      <c r="AB16" s="53"/>
      <c r="AC16" s="53"/>
      <c r="AD16" s="54"/>
    </row>
    <row r="17" spans="1:30" s="13" customFormat="1" ht="15.75" customHeight="1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46</v>
      </c>
      <c r="M17" s="9" t="s">
        <v>47</v>
      </c>
      <c r="N17" s="9" t="s">
        <v>48</v>
      </c>
      <c r="O17" s="9" t="s">
        <v>49</v>
      </c>
      <c r="P17" s="9" t="s">
        <v>50</v>
      </c>
      <c r="Q17" s="9" t="s">
        <v>51</v>
      </c>
      <c r="R17" s="9" t="s">
        <v>52</v>
      </c>
      <c r="S17" s="9" t="s">
        <v>53</v>
      </c>
      <c r="T17" s="9" t="s">
        <v>54</v>
      </c>
      <c r="U17" s="9" t="s">
        <v>55</v>
      </c>
      <c r="V17" s="9" t="s">
        <v>56</v>
      </c>
      <c r="W17" s="9" t="s">
        <v>57</v>
      </c>
      <c r="X17" s="9" t="s">
        <v>58</v>
      </c>
      <c r="Y17" s="9" t="s">
        <v>59</v>
      </c>
      <c r="Z17" s="9" t="s">
        <v>60</v>
      </c>
      <c r="AA17" s="12">
        <v>13</v>
      </c>
      <c r="AB17" s="12">
        <v>14</v>
      </c>
      <c r="AC17" s="12">
        <v>15</v>
      </c>
      <c r="AD17" s="12">
        <v>16</v>
      </c>
    </row>
    <row r="18" spans="1:30" s="13" customFormat="1">
      <c r="A18" s="14">
        <v>1</v>
      </c>
      <c r="B18" s="15" t="s">
        <v>78</v>
      </c>
      <c r="C18" s="16" t="s">
        <v>79</v>
      </c>
      <c r="D18" s="17" t="s">
        <v>61</v>
      </c>
      <c r="E18" s="18">
        <v>1</v>
      </c>
      <c r="F18" s="19"/>
      <c r="G18" s="20"/>
      <c r="H18" s="21"/>
      <c r="I18" s="21"/>
      <c r="J18" s="22">
        <v>1.0379</v>
      </c>
      <c r="K18" s="20" t="str">
        <f>IF(SUM(F18)=0,"",F18*J18)</f>
        <v/>
      </c>
      <c r="L18" s="23">
        <v>238000</v>
      </c>
      <c r="M18" s="23">
        <v>249900</v>
      </c>
      <c r="N18" s="23">
        <v>249900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>
        <f>COUNTIF(K18:Z18,"&gt;0")</f>
        <v>3</v>
      </c>
      <c r="AB18" s="25">
        <f>CEILING(SUM(K18:Z18)/COUNTIF(K18:Z18,"&gt;0"),0.01)</f>
        <v>245933.34</v>
      </c>
      <c r="AC18" s="25">
        <f>AB18*E18</f>
        <v>245933.34</v>
      </c>
      <c r="AD18" s="26">
        <f>STDEV(K18:Z18)/AB18*100</f>
        <v>2.7936302590598521</v>
      </c>
    </row>
    <row r="19" spans="1:30" s="13" customFormat="1" ht="25.5">
      <c r="A19" s="14">
        <v>2</v>
      </c>
      <c r="B19" s="15" t="s">
        <v>78</v>
      </c>
      <c r="C19" s="16" t="s">
        <v>80</v>
      </c>
      <c r="D19" s="17" t="s">
        <v>61</v>
      </c>
      <c r="E19" s="18">
        <v>1</v>
      </c>
      <c r="F19" s="19"/>
      <c r="G19" s="20"/>
      <c r="H19" s="21"/>
      <c r="I19" s="21"/>
      <c r="J19" s="22">
        <v>1.0379</v>
      </c>
      <c r="K19" s="20"/>
      <c r="L19" s="23">
        <v>47600</v>
      </c>
      <c r="M19" s="23">
        <v>49980</v>
      </c>
      <c r="N19" s="23">
        <v>49980</v>
      </c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4">
        <f t="shared" ref="AA19:AA33" si="0">COUNTIF(K19:Z19,"&gt;0")</f>
        <v>3</v>
      </c>
      <c r="AB19" s="25">
        <f t="shared" ref="AB19:AB33" si="1">CEILING(SUM(K19:Z19)/COUNTIF(K19:Z19,"&gt;0"),0.01)</f>
        <v>49186.67</v>
      </c>
      <c r="AC19" s="25">
        <f t="shared" ref="AC19:AC33" si="2">AB19*E19</f>
        <v>49186.67</v>
      </c>
      <c r="AD19" s="26">
        <f t="shared" ref="AD19:AD33" si="3">STDEV(K19:Z19)/AB19*100</f>
        <v>2.7936301454668704</v>
      </c>
    </row>
    <row r="20" spans="1:30" s="13" customFormat="1" ht="15" customHeight="1">
      <c r="A20" s="14">
        <v>3</v>
      </c>
      <c r="B20" s="15" t="s">
        <v>78</v>
      </c>
      <c r="C20" s="16" t="s">
        <v>81</v>
      </c>
      <c r="D20" s="17" t="s">
        <v>61</v>
      </c>
      <c r="E20" s="18">
        <v>1</v>
      </c>
      <c r="F20" s="19"/>
      <c r="G20" s="20"/>
      <c r="H20" s="21"/>
      <c r="I20" s="21"/>
      <c r="J20" s="22">
        <v>1.0379</v>
      </c>
      <c r="K20" s="20"/>
      <c r="L20" s="23">
        <v>742000</v>
      </c>
      <c r="M20" s="23">
        <v>779100</v>
      </c>
      <c r="N20" s="23">
        <v>779100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4">
        <f t="shared" si="0"/>
        <v>3</v>
      </c>
      <c r="AB20" s="25">
        <f t="shared" si="1"/>
        <v>766733.34</v>
      </c>
      <c r="AC20" s="25">
        <f t="shared" si="2"/>
        <v>766733.34</v>
      </c>
      <c r="AD20" s="26">
        <f t="shared" si="3"/>
        <v>2.7936303104981866</v>
      </c>
    </row>
    <row r="21" spans="1:30" s="13" customFormat="1" ht="25.5">
      <c r="A21" s="14">
        <v>4</v>
      </c>
      <c r="B21" s="15" t="s">
        <v>78</v>
      </c>
      <c r="C21" s="16" t="s">
        <v>82</v>
      </c>
      <c r="D21" s="17" t="s">
        <v>61</v>
      </c>
      <c r="E21" s="18">
        <v>1</v>
      </c>
      <c r="F21" s="19"/>
      <c r="G21" s="20"/>
      <c r="H21" s="21"/>
      <c r="I21" s="21"/>
      <c r="J21" s="22">
        <v>1.0379</v>
      </c>
      <c r="K21" s="20"/>
      <c r="L21" s="23">
        <v>148000</v>
      </c>
      <c r="M21" s="23">
        <v>155820</v>
      </c>
      <c r="N21" s="23">
        <v>155820</v>
      </c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>
        <f t="shared" si="0"/>
        <v>3</v>
      </c>
      <c r="AB21" s="25">
        <f t="shared" si="1"/>
        <v>153213.34</v>
      </c>
      <c r="AC21" s="25">
        <f t="shared" si="2"/>
        <v>153213.34</v>
      </c>
      <c r="AD21" s="26">
        <f t="shared" si="3"/>
        <v>2.9467924301257797</v>
      </c>
    </row>
    <row r="22" spans="1:30" s="13" customFormat="1" ht="38.25">
      <c r="A22" s="14">
        <v>5</v>
      </c>
      <c r="B22" s="15" t="s">
        <v>78</v>
      </c>
      <c r="C22" s="16" t="s">
        <v>83</v>
      </c>
      <c r="D22" s="17" t="s">
        <v>61</v>
      </c>
      <c r="E22" s="18">
        <v>1</v>
      </c>
      <c r="F22" s="19"/>
      <c r="G22" s="20"/>
      <c r="H22" s="21"/>
      <c r="I22" s="21"/>
      <c r="J22" s="22">
        <v>1.0379</v>
      </c>
      <c r="K22" s="20"/>
      <c r="L22" s="23">
        <v>593600</v>
      </c>
      <c r="M22" s="23">
        <v>623280</v>
      </c>
      <c r="N22" s="23">
        <v>623280</v>
      </c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4">
        <f t="shared" si="0"/>
        <v>3</v>
      </c>
      <c r="AB22" s="25">
        <f t="shared" si="1"/>
        <v>613386.67000000004</v>
      </c>
      <c r="AC22" s="25">
        <f t="shared" si="2"/>
        <v>613386.67000000004</v>
      </c>
      <c r="AD22" s="26">
        <f t="shared" si="3"/>
        <v>2.793630319607058</v>
      </c>
    </row>
    <row r="23" spans="1:30" s="13" customFormat="1" ht="38.25">
      <c r="A23" s="14">
        <v>6</v>
      </c>
      <c r="B23" s="15" t="s">
        <v>78</v>
      </c>
      <c r="C23" s="16" t="s">
        <v>84</v>
      </c>
      <c r="D23" s="17" t="s">
        <v>61</v>
      </c>
      <c r="E23" s="18">
        <v>1</v>
      </c>
      <c r="F23" s="19"/>
      <c r="G23" s="20"/>
      <c r="H23" s="21"/>
      <c r="I23" s="21"/>
      <c r="J23" s="22">
        <v>1.0379</v>
      </c>
      <c r="K23" s="20"/>
      <c r="L23" s="23">
        <v>296800</v>
      </c>
      <c r="M23" s="23">
        <v>311640</v>
      </c>
      <c r="N23" s="23">
        <v>311640</v>
      </c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4">
        <f t="shared" si="0"/>
        <v>3</v>
      </c>
      <c r="AB23" s="25">
        <f t="shared" si="1"/>
        <v>306693.34000000003</v>
      </c>
      <c r="AC23" s="25">
        <f t="shared" si="2"/>
        <v>306693.34000000003</v>
      </c>
      <c r="AD23" s="26">
        <f t="shared" si="3"/>
        <v>2.793630274062699</v>
      </c>
    </row>
    <row r="24" spans="1:30" s="13" customFormat="1" ht="25.5">
      <c r="A24" s="14">
        <v>7</v>
      </c>
      <c r="B24" s="15" t="s">
        <v>78</v>
      </c>
      <c r="C24" s="16" t="s">
        <v>85</v>
      </c>
      <c r="D24" s="17" t="s">
        <v>61</v>
      </c>
      <c r="E24" s="18">
        <v>1</v>
      </c>
      <c r="F24" s="19"/>
      <c r="G24" s="20"/>
      <c r="H24" s="21"/>
      <c r="I24" s="21"/>
      <c r="J24" s="22">
        <v>1.0379</v>
      </c>
      <c r="K24" s="20"/>
      <c r="L24" s="23">
        <v>296800</v>
      </c>
      <c r="M24" s="23">
        <v>311640</v>
      </c>
      <c r="N24" s="23">
        <v>311640</v>
      </c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4">
        <f t="shared" si="0"/>
        <v>3</v>
      </c>
      <c r="AB24" s="25">
        <f t="shared" si="1"/>
        <v>306693.34000000003</v>
      </c>
      <c r="AC24" s="25">
        <f t="shared" si="2"/>
        <v>306693.34000000003</v>
      </c>
      <c r="AD24" s="26">
        <f t="shared" si="3"/>
        <v>2.793630274062699</v>
      </c>
    </row>
    <row r="25" spans="1:30" s="13" customFormat="1" ht="25.5">
      <c r="A25" s="14">
        <v>8</v>
      </c>
      <c r="B25" s="15" t="s">
        <v>78</v>
      </c>
      <c r="C25" s="16" t="s">
        <v>87</v>
      </c>
      <c r="D25" s="17" t="s">
        <v>61</v>
      </c>
      <c r="E25" s="18">
        <v>1</v>
      </c>
      <c r="F25" s="19"/>
      <c r="G25" s="20"/>
      <c r="H25" s="21"/>
      <c r="I25" s="21"/>
      <c r="J25" s="22">
        <v>1.0379</v>
      </c>
      <c r="K25" s="20"/>
      <c r="L25" s="23">
        <v>296800</v>
      </c>
      <c r="M25" s="23">
        <v>311640</v>
      </c>
      <c r="N25" s="23">
        <v>311640</v>
      </c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4">
        <f t="shared" si="0"/>
        <v>3</v>
      </c>
      <c r="AB25" s="25">
        <f t="shared" si="1"/>
        <v>306693.34000000003</v>
      </c>
      <c r="AC25" s="25">
        <f t="shared" si="2"/>
        <v>306693.34000000003</v>
      </c>
      <c r="AD25" s="26">
        <f t="shared" si="3"/>
        <v>2.793630274062699</v>
      </c>
    </row>
    <row r="26" spans="1:30" s="13" customFormat="1" ht="38.25">
      <c r="A26" s="14">
        <v>9</v>
      </c>
      <c r="B26" s="15" t="s">
        <v>78</v>
      </c>
      <c r="C26" s="16" t="s">
        <v>86</v>
      </c>
      <c r="D26" s="17" t="s">
        <v>61</v>
      </c>
      <c r="E26" s="18">
        <v>1</v>
      </c>
      <c r="F26" s="19"/>
      <c r="G26" s="20"/>
      <c r="H26" s="21"/>
      <c r="I26" s="21"/>
      <c r="J26" s="22">
        <v>1.0379</v>
      </c>
      <c r="K26" s="20"/>
      <c r="L26" s="23">
        <v>100910</v>
      </c>
      <c r="M26" s="23">
        <v>105955.5</v>
      </c>
      <c r="N26" s="23">
        <v>105955.5</v>
      </c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4">
        <f t="shared" si="0"/>
        <v>3</v>
      </c>
      <c r="AB26" s="25">
        <f t="shared" si="1"/>
        <v>104273.67</v>
      </c>
      <c r="AC26" s="25">
        <f t="shared" si="2"/>
        <v>104273.67</v>
      </c>
      <c r="AD26" s="26">
        <f t="shared" si="3"/>
        <v>2.7936302454840778</v>
      </c>
    </row>
    <row r="27" spans="1:30" s="13" customFormat="1" ht="15.75" customHeight="1">
      <c r="A27" s="14">
        <v>10</v>
      </c>
      <c r="B27" s="15" t="s">
        <v>78</v>
      </c>
      <c r="C27" s="16" t="s">
        <v>88</v>
      </c>
      <c r="D27" s="17" t="s">
        <v>61</v>
      </c>
      <c r="E27" s="18">
        <v>1</v>
      </c>
      <c r="F27" s="19"/>
      <c r="G27" s="20"/>
      <c r="H27" s="21"/>
      <c r="I27" s="21"/>
      <c r="J27" s="22">
        <v>1.0379</v>
      </c>
      <c r="K27" s="20"/>
      <c r="L27" s="23">
        <v>21700</v>
      </c>
      <c r="M27" s="23">
        <v>22785</v>
      </c>
      <c r="N27" s="23">
        <v>22785</v>
      </c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4">
        <f t="shared" si="0"/>
        <v>3</v>
      </c>
      <c r="AB27" s="25">
        <f t="shared" si="1"/>
        <v>22423.34</v>
      </c>
      <c r="AC27" s="25">
        <f t="shared" si="2"/>
        <v>22423.34</v>
      </c>
      <c r="AD27" s="26">
        <f t="shared" si="3"/>
        <v>2.7936295042163386</v>
      </c>
    </row>
    <row r="28" spans="1:30" s="13" customFormat="1" ht="38.25">
      <c r="A28" s="14">
        <v>11</v>
      </c>
      <c r="B28" s="15" t="s">
        <v>78</v>
      </c>
      <c r="C28" s="16" t="s">
        <v>89</v>
      </c>
      <c r="D28" s="17" t="s">
        <v>61</v>
      </c>
      <c r="E28" s="18">
        <v>1</v>
      </c>
      <c r="F28" s="19"/>
      <c r="G28" s="20"/>
      <c r="H28" s="21"/>
      <c r="I28" s="21"/>
      <c r="J28" s="22">
        <v>1.0379</v>
      </c>
      <c r="K28" s="20"/>
      <c r="L28" s="23">
        <v>100910</v>
      </c>
      <c r="M28" s="23">
        <v>105955.5</v>
      </c>
      <c r="N28" s="23">
        <v>105955.5</v>
      </c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4">
        <f t="shared" si="0"/>
        <v>3</v>
      </c>
      <c r="AB28" s="25">
        <f t="shared" si="1"/>
        <v>104273.67</v>
      </c>
      <c r="AC28" s="25">
        <f t="shared" si="2"/>
        <v>104273.67</v>
      </c>
      <c r="AD28" s="26">
        <f t="shared" si="3"/>
        <v>2.7936302454840778</v>
      </c>
    </row>
    <row r="29" spans="1:30" s="13" customFormat="1" ht="25.5">
      <c r="A29" s="14">
        <v>12</v>
      </c>
      <c r="B29" s="15" t="s">
        <v>78</v>
      </c>
      <c r="C29" s="16" t="s">
        <v>90</v>
      </c>
      <c r="D29" s="17" t="s">
        <v>61</v>
      </c>
      <c r="E29" s="18">
        <v>1</v>
      </c>
      <c r="F29" s="19"/>
      <c r="G29" s="20"/>
      <c r="H29" s="21"/>
      <c r="I29" s="21"/>
      <c r="J29" s="22">
        <v>1.0379</v>
      </c>
      <c r="K29" s="20"/>
      <c r="L29" s="23">
        <v>47600</v>
      </c>
      <c r="M29" s="23">
        <v>49980</v>
      </c>
      <c r="N29" s="23">
        <v>49980</v>
      </c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4">
        <f t="shared" si="0"/>
        <v>3</v>
      </c>
      <c r="AB29" s="25">
        <f t="shared" si="1"/>
        <v>49186.67</v>
      </c>
      <c r="AC29" s="25">
        <f t="shared" si="2"/>
        <v>49186.67</v>
      </c>
      <c r="AD29" s="26">
        <f t="shared" si="3"/>
        <v>2.7936301454668704</v>
      </c>
    </row>
    <row r="30" spans="1:30" s="13" customFormat="1" ht="25.5">
      <c r="A30" s="14">
        <v>13</v>
      </c>
      <c r="B30" s="15" t="s">
        <v>78</v>
      </c>
      <c r="C30" s="16" t="s">
        <v>91</v>
      </c>
      <c r="D30" s="17" t="s">
        <v>61</v>
      </c>
      <c r="E30" s="18">
        <v>1</v>
      </c>
      <c r="F30" s="19"/>
      <c r="G30" s="20"/>
      <c r="H30" s="21"/>
      <c r="I30" s="21"/>
      <c r="J30" s="22">
        <v>1.0379</v>
      </c>
      <c r="K30" s="20"/>
      <c r="L30" s="23">
        <v>148400</v>
      </c>
      <c r="M30" s="23">
        <v>155820</v>
      </c>
      <c r="N30" s="23">
        <v>155820</v>
      </c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4">
        <f t="shared" si="0"/>
        <v>3</v>
      </c>
      <c r="AB30" s="25">
        <f t="shared" si="1"/>
        <v>153346.67000000001</v>
      </c>
      <c r="AC30" s="25">
        <f t="shared" si="2"/>
        <v>153346.67000000001</v>
      </c>
      <c r="AD30" s="26">
        <f t="shared" si="3"/>
        <v>2.793630274062699</v>
      </c>
    </row>
    <row r="31" spans="1:30" s="13" customFormat="1" ht="114.75">
      <c r="A31" s="14">
        <v>14</v>
      </c>
      <c r="B31" s="15" t="s">
        <v>78</v>
      </c>
      <c r="C31" s="16" t="s">
        <v>92</v>
      </c>
      <c r="D31" s="17" t="s">
        <v>61</v>
      </c>
      <c r="E31" s="18">
        <v>4</v>
      </c>
      <c r="F31" s="19"/>
      <c r="G31" s="20"/>
      <c r="H31" s="21"/>
      <c r="I31" s="21"/>
      <c r="J31" s="22">
        <v>1.0379</v>
      </c>
      <c r="K31" s="20"/>
      <c r="L31" s="23">
        <v>29100</v>
      </c>
      <c r="M31" s="23">
        <v>30555</v>
      </c>
      <c r="N31" s="23">
        <f t="shared" ref="N31:N33" si="4">L31*1.02</f>
        <v>29682</v>
      </c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4">
        <f t="shared" si="0"/>
        <v>3</v>
      </c>
      <c r="AB31" s="25">
        <f t="shared" si="1"/>
        <v>29779</v>
      </c>
      <c r="AC31" s="25">
        <f t="shared" si="2"/>
        <v>119116</v>
      </c>
      <c r="AD31" s="26">
        <f t="shared" si="3"/>
        <v>2.4592294577429152</v>
      </c>
    </row>
    <row r="32" spans="1:30" s="13" customFormat="1" ht="127.5">
      <c r="A32" s="14">
        <v>15</v>
      </c>
      <c r="B32" s="15" t="s">
        <v>78</v>
      </c>
      <c r="C32" s="16" t="s">
        <v>93</v>
      </c>
      <c r="D32" s="17" t="s">
        <v>61</v>
      </c>
      <c r="E32" s="18">
        <v>1</v>
      </c>
      <c r="F32" s="19"/>
      <c r="G32" s="20"/>
      <c r="H32" s="21"/>
      <c r="I32" s="21"/>
      <c r="J32" s="22">
        <v>1.0379</v>
      </c>
      <c r="K32" s="20"/>
      <c r="L32" s="23">
        <v>367200</v>
      </c>
      <c r="M32" s="23">
        <v>385560</v>
      </c>
      <c r="N32" s="23">
        <f t="shared" si="4"/>
        <v>374544</v>
      </c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4">
        <f t="shared" si="0"/>
        <v>3</v>
      </c>
      <c r="AB32" s="25">
        <f t="shared" si="1"/>
        <v>375768</v>
      </c>
      <c r="AC32" s="25">
        <f t="shared" si="2"/>
        <v>375768</v>
      </c>
      <c r="AD32" s="26">
        <f t="shared" si="3"/>
        <v>2.4592294577429152</v>
      </c>
    </row>
    <row r="33" spans="1:30" s="13" customFormat="1" ht="76.5">
      <c r="A33" s="14">
        <v>16</v>
      </c>
      <c r="B33" s="15" t="s">
        <v>78</v>
      </c>
      <c r="C33" s="16" t="s">
        <v>94</v>
      </c>
      <c r="D33" s="17" t="s">
        <v>61</v>
      </c>
      <c r="E33" s="18">
        <v>4</v>
      </c>
      <c r="F33" s="19"/>
      <c r="G33" s="20"/>
      <c r="H33" s="21"/>
      <c r="I33" s="21"/>
      <c r="J33" s="22">
        <v>1.0379</v>
      </c>
      <c r="K33" s="20"/>
      <c r="L33" s="23">
        <v>3400</v>
      </c>
      <c r="M33" s="23">
        <v>3570</v>
      </c>
      <c r="N33" s="23">
        <f t="shared" si="4"/>
        <v>3468</v>
      </c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4">
        <f t="shared" si="0"/>
        <v>3</v>
      </c>
      <c r="AB33" s="25">
        <f t="shared" si="1"/>
        <v>3479.34</v>
      </c>
      <c r="AC33" s="25">
        <f t="shared" si="2"/>
        <v>13917.36</v>
      </c>
      <c r="AD33" s="26">
        <f t="shared" si="3"/>
        <v>2.4592247456817047</v>
      </c>
    </row>
    <row r="34" spans="1:30" ht="24" customHeight="1">
      <c r="A34" s="27"/>
      <c r="B34" s="28"/>
      <c r="C34" s="56" t="s">
        <v>62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30"/>
      <c r="AC34" s="30">
        <f>SUM(AC18:AC33)</f>
        <v>3690838.7599999993</v>
      </c>
      <c r="AD34" s="31"/>
    </row>
    <row r="35" spans="1:30" ht="13.5" customHeight="1"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3"/>
    </row>
    <row r="36" spans="1:30" s="34" customFormat="1" ht="13.5" customHeight="1">
      <c r="C36" s="34" t="s">
        <v>63</v>
      </c>
    </row>
    <row r="37" spans="1:30" s="34" customFormat="1" ht="15" customHeight="1">
      <c r="C37" s="35" t="s">
        <v>95</v>
      </c>
    </row>
    <row r="38" spans="1:30" s="34" customFormat="1" ht="15" customHeight="1">
      <c r="C38" s="35" t="s">
        <v>96</v>
      </c>
    </row>
    <row r="39" spans="1:30" s="34" customFormat="1" ht="15" customHeight="1">
      <c r="C39" s="35" t="s">
        <v>97</v>
      </c>
    </row>
    <row r="40" spans="1:30" ht="13.5" customHeight="1">
      <c r="L40" s="36"/>
    </row>
    <row r="41" spans="1:30" s="37" customFormat="1" ht="13.5" customHeight="1">
      <c r="C41" s="38" t="s">
        <v>64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30" s="37" customFormat="1" ht="13.5" customHeight="1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30" s="37" customFormat="1" ht="32.25" customHeight="1">
      <c r="C43" s="39">
        <v>44974</v>
      </c>
      <c r="D43" s="40"/>
      <c r="E43" s="40"/>
      <c r="F43" s="61" t="s">
        <v>76</v>
      </c>
      <c r="G43" s="61"/>
      <c r="H43" s="61"/>
      <c r="I43" s="61"/>
      <c r="J43" s="61"/>
      <c r="K43" s="42"/>
      <c r="L43" s="57"/>
      <c r="M43" s="57"/>
      <c r="N43" s="57"/>
      <c r="O43" s="43"/>
      <c r="P43" s="43"/>
      <c r="Q43" s="1"/>
      <c r="R43" s="1"/>
      <c r="S43" s="1"/>
      <c r="T43" s="1"/>
      <c r="U43" s="1"/>
      <c r="V43" s="39" t="s">
        <v>65</v>
      </c>
      <c r="W43" s="39"/>
      <c r="X43" s="39"/>
      <c r="Y43" s="39"/>
      <c r="Z43" s="39"/>
      <c r="AA43" s="58" t="s">
        <v>77</v>
      </c>
      <c r="AB43" s="58"/>
      <c r="AC43" s="44"/>
    </row>
    <row r="44" spans="1:30" s="37" customFormat="1" ht="13.5" customHeight="1">
      <c r="C44" s="45" t="s">
        <v>66</v>
      </c>
      <c r="D44" s="40"/>
      <c r="E44" s="40"/>
      <c r="F44" s="59" t="s">
        <v>67</v>
      </c>
      <c r="G44" s="59"/>
      <c r="H44" s="59"/>
      <c r="I44" s="59"/>
      <c r="J44" s="59"/>
      <c r="K44" s="1"/>
      <c r="L44" s="60" t="s">
        <v>68</v>
      </c>
      <c r="M44" s="60"/>
      <c r="N44" s="60"/>
      <c r="O44" s="43"/>
      <c r="P44" s="43"/>
      <c r="Q44" s="1"/>
      <c r="R44" s="1"/>
      <c r="S44" s="1"/>
      <c r="T44" s="1"/>
      <c r="U44" s="1"/>
      <c r="V44" s="45"/>
      <c r="W44" s="45"/>
      <c r="X44" s="45"/>
      <c r="Y44" s="45"/>
      <c r="Z44" s="45"/>
      <c r="AA44" s="45"/>
      <c r="AB44" s="45"/>
    </row>
    <row r="45" spans="1:30" ht="13.5" customHeight="1">
      <c r="C45" s="46"/>
    </row>
    <row r="46" spans="1:30" ht="13.5" customHeight="1">
      <c r="C46" s="38" t="s">
        <v>69</v>
      </c>
    </row>
    <row r="47" spans="1:30" ht="13.5" customHeight="1"/>
    <row r="48" spans="1:30" ht="26.25" customHeight="1">
      <c r="C48" s="39">
        <v>44974</v>
      </c>
      <c r="D48" s="40"/>
      <c r="E48" s="40"/>
      <c r="F48" s="61" t="s">
        <v>70</v>
      </c>
      <c r="G48" s="61"/>
      <c r="H48" s="61"/>
      <c r="I48" s="61"/>
      <c r="J48" s="61"/>
      <c r="K48" s="42"/>
      <c r="L48" s="57"/>
      <c r="M48" s="57"/>
      <c r="N48" s="57"/>
      <c r="O48" s="43"/>
      <c r="P48" s="43"/>
      <c r="V48" s="39" t="s">
        <v>71</v>
      </c>
      <c r="W48" s="39"/>
      <c r="X48" s="39"/>
      <c r="Y48" s="39"/>
      <c r="Z48" s="39"/>
      <c r="AA48" s="58" t="s">
        <v>72</v>
      </c>
      <c r="AB48" s="58"/>
    </row>
    <row r="49" spans="3:30">
      <c r="C49" s="45" t="s">
        <v>66</v>
      </c>
      <c r="D49" s="40"/>
      <c r="E49" s="40"/>
      <c r="F49" s="59" t="s">
        <v>67</v>
      </c>
      <c r="G49" s="59"/>
      <c r="H49" s="59"/>
      <c r="I49" s="59"/>
      <c r="J49" s="59"/>
      <c r="L49" s="60" t="s">
        <v>68</v>
      </c>
      <c r="M49" s="60"/>
      <c r="N49" s="60"/>
      <c r="O49" s="43"/>
      <c r="P49" s="43"/>
      <c r="V49" s="45"/>
      <c r="W49" s="45"/>
      <c r="X49" s="45"/>
      <c r="Y49" s="45"/>
      <c r="Z49" s="45"/>
      <c r="AA49" s="45"/>
      <c r="AB49" s="45"/>
    </row>
    <row r="52" spans="3:30">
      <c r="C52" s="38" t="s">
        <v>73</v>
      </c>
    </row>
    <row r="54" spans="3:30"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</row>
  </sheetData>
  <autoFilter ref="A17:AD39"/>
  <mergeCells count="39">
    <mergeCell ref="F48:J48"/>
    <mergeCell ref="L48:N48"/>
    <mergeCell ref="AA48:AB48"/>
    <mergeCell ref="F49:J49"/>
    <mergeCell ref="L49:N49"/>
    <mergeCell ref="C34:M34"/>
    <mergeCell ref="F43:J43"/>
    <mergeCell ref="L43:N43"/>
    <mergeCell ref="AA43:AB43"/>
    <mergeCell ref="F44:J44"/>
    <mergeCell ref="L44:N44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</cp:revision>
  <cp:lastPrinted>2022-02-14T10:43:51Z</cp:lastPrinted>
  <dcterms:created xsi:type="dcterms:W3CDTF">1996-10-08T23:32:33Z</dcterms:created>
  <dcterms:modified xsi:type="dcterms:W3CDTF">2023-03-10T09:46:44Z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